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40" tabRatio="671" activeTab="0"/>
  </bookViews>
  <sheets>
    <sheet name="Enerji Tasarrufu Hesap Mak.-IE2" sheetId="1" r:id="rId1"/>
    <sheet name="Verim Tablosu-IE2" sheetId="2" r:id="rId2"/>
    <sheet name="Enerji Tasarrufu Hesap Mak.-IE3" sheetId="3" r:id="rId3"/>
    <sheet name="Verim Tablosu-IE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Siemens</author>
    <author>Alkan Demircioglu</author>
  </authors>
  <commentList>
    <comment ref="B20" authorId="0">
      <text>
        <r>
          <rPr>
            <b/>
            <sz val="8"/>
            <rFont val="Tahoma"/>
            <family val="2"/>
          </rPr>
          <t>ELK MOTOR:</t>
        </r>
        <r>
          <rPr>
            <sz val="8"/>
            <rFont val="Tahoma"/>
            <family val="2"/>
          </rPr>
          <t xml:space="preserve">
IE2-Yuksek Verimli
ELK MOTOR kullanilmasi durumunda
1 Yıl Neticesinde Elde Edilecek Olan Parasal Kazanc.
</t>
        </r>
      </text>
    </comment>
    <comment ref="C22" authorId="1">
      <text>
        <r>
          <rPr>
            <b/>
            <sz val="8"/>
            <rFont val="Tahoma"/>
            <family val="2"/>
          </rPr>
          <t>Alkan Demircioglu:</t>
        </r>
        <r>
          <rPr>
            <sz val="8"/>
            <rFont val="Tahoma"/>
            <family val="2"/>
          </rPr>
          <t xml:space="preserve">
</t>
        </r>
        <r>
          <rPr>
            <sz val="12"/>
            <color indexed="37"/>
            <rFont val="Tahoma"/>
            <family val="2"/>
          </rPr>
          <t xml:space="preserve">bir baska marka motor ile ELK MOTOR </t>
        </r>
        <r>
          <rPr>
            <u val="single"/>
            <sz val="12"/>
            <color indexed="37"/>
            <rFont val="Tahoma"/>
            <family val="2"/>
          </rPr>
          <t>ilk alim fiyatlari arasindaki FIYAT FARKINI</t>
        </r>
        <r>
          <rPr>
            <sz val="12"/>
            <color indexed="37"/>
            <rFont val="Tahoma"/>
            <family val="2"/>
          </rPr>
          <t xml:space="preserve"> bu hucreye girdiginizde, ilgili AMORTISMAN SURENIZIN daha da KISALACAGINI onemle hatirlatiriz.</t>
        </r>
      </text>
    </comment>
  </commentList>
</comments>
</file>

<file path=xl/comments2.xml><?xml version="1.0" encoding="utf-8"?>
<comments xmlns="http://schemas.openxmlformats.org/spreadsheetml/2006/main">
  <authors>
    <author>Alkan Demircioglu</author>
  </authors>
  <commentList>
    <comment ref="B8" authorId="0">
      <text>
        <r>
          <rPr>
            <b/>
            <sz val="8"/>
            <rFont val="Tahoma"/>
            <family val="2"/>
          </rPr>
          <t>Alkan Demircioglu:</t>
        </r>
        <r>
          <rPr>
            <sz val="8"/>
            <rFont val="Tahoma"/>
            <family val="2"/>
          </rPr>
          <t xml:space="preserve">
IEC 60034-30 Uyumlu IE Verimlilik Kanunu Geregi Alcak Gerilim AC Motorlarda Tanimlanmis Olan Verimlilik Araligi  0,75kW-375kW motor guc araligidir.
</t>
        </r>
      </text>
    </comment>
  </commentList>
</comments>
</file>

<file path=xl/comments3.xml><?xml version="1.0" encoding="utf-8"?>
<comments xmlns="http://schemas.openxmlformats.org/spreadsheetml/2006/main">
  <authors>
    <author>Siemens</author>
    <author>Alkan Demircioglu</author>
  </authors>
  <commentList>
    <comment ref="B20" authorId="0">
      <text>
        <r>
          <rPr>
            <b/>
            <sz val="8"/>
            <rFont val="Tahoma"/>
            <family val="2"/>
          </rPr>
          <t>ELK MOTOR:</t>
        </r>
        <r>
          <rPr>
            <sz val="8"/>
            <rFont val="Tahoma"/>
            <family val="2"/>
          </rPr>
          <t xml:space="preserve">
IE3-Super Yuksek Verimli
ELK MOTOR kullanilmasi durumunda
1 Yıl Neticesinde Elde Edilecek Olan Parasal Kazanc.
</t>
        </r>
      </text>
    </comment>
    <comment ref="C22" authorId="1">
      <text>
        <r>
          <rPr>
            <b/>
            <sz val="8"/>
            <rFont val="Tahoma"/>
            <family val="2"/>
          </rPr>
          <t>Alkan Demircioglu:</t>
        </r>
        <r>
          <rPr>
            <sz val="8"/>
            <rFont val="Tahoma"/>
            <family val="2"/>
          </rPr>
          <t xml:space="preserve">
</t>
        </r>
        <r>
          <rPr>
            <sz val="12"/>
            <color indexed="37"/>
            <rFont val="Tahoma"/>
            <family val="2"/>
          </rPr>
          <t xml:space="preserve">bir baska marka motor ile ELK MOTOR </t>
        </r>
        <r>
          <rPr>
            <u val="single"/>
            <sz val="12"/>
            <color indexed="37"/>
            <rFont val="Tahoma"/>
            <family val="2"/>
          </rPr>
          <t>ilk alim fiyatlari</t>
        </r>
        <r>
          <rPr>
            <sz val="12"/>
            <color indexed="37"/>
            <rFont val="Tahoma"/>
            <family val="2"/>
          </rPr>
          <t xml:space="preserve"> </t>
        </r>
        <r>
          <rPr>
            <u val="single"/>
            <sz val="12"/>
            <color indexed="37"/>
            <rFont val="Tahoma"/>
            <family val="2"/>
          </rPr>
          <t>arasindaki FIYAT FARKINI</t>
        </r>
        <r>
          <rPr>
            <sz val="12"/>
            <color indexed="37"/>
            <rFont val="Tahoma"/>
            <family val="2"/>
          </rPr>
          <t xml:space="preserve"> bu hucreye girdiginizde, ilgili AMORTISMAN SURENIZIN daha da KISALACAGINI onemle hatirlatiriz.</t>
        </r>
      </text>
    </comment>
  </commentList>
</comments>
</file>

<file path=xl/comments4.xml><?xml version="1.0" encoding="utf-8"?>
<comments xmlns="http://schemas.openxmlformats.org/spreadsheetml/2006/main">
  <authors>
    <author>Alkan Demircioglu</author>
  </authors>
  <commentList>
    <comment ref="B8" authorId="0">
      <text>
        <r>
          <rPr>
            <b/>
            <sz val="8"/>
            <rFont val="Tahoma"/>
            <family val="2"/>
          </rPr>
          <t>Alkan Demircioglu:</t>
        </r>
        <r>
          <rPr>
            <sz val="8"/>
            <rFont val="Tahoma"/>
            <family val="2"/>
          </rPr>
          <t xml:space="preserve">
IEC 60034-30 Uyumlu IE Verimlilik Kanunu Geregi Alcak Gerilim AC Motorlarda Tanimlanmis Olan Verimlilik Araligi  0,75kW-375kW motor guc araligidir.
</t>
        </r>
      </text>
    </comment>
  </commentList>
</comments>
</file>

<file path=xl/sharedStrings.xml><?xml version="1.0" encoding="utf-8"?>
<sst xmlns="http://schemas.openxmlformats.org/spreadsheetml/2006/main" count="156" uniqueCount="63">
  <si>
    <t>Verim</t>
  </si>
  <si>
    <t>kWh</t>
  </si>
  <si>
    <t>h</t>
  </si>
  <si>
    <t>kW</t>
  </si>
  <si>
    <t>ay</t>
  </si>
  <si>
    <t>Standart Verimli</t>
  </si>
  <si>
    <t>d/d</t>
  </si>
  <si>
    <t>Enerji tuketim maliyeti</t>
  </si>
  <si>
    <t>1 Saat' te Sebekeden Cekilen Enerji</t>
  </si>
  <si>
    <t>1 Gun' de Sebekeden Cekilen Enerji</t>
  </si>
  <si>
    <t>Psebeke</t>
  </si>
  <si>
    <t>Motor deviri (1000 / 1500 / 3000)</t>
  </si>
  <si>
    <t>Motor deviri</t>
  </si>
  <si>
    <t>Pmotor (motor mil cikis gucu = plaka veya katalogdaki deger)</t>
  </si>
  <si>
    <t>Gunluk Calisma Saat Sayisi</t>
  </si>
  <si>
    <t>Yillik Calisma Gun Sayisi</t>
  </si>
  <si>
    <t>1 YIL' da Sebekeden Cekilen Enerji</t>
  </si>
  <si>
    <t>1 YIL' da Elektrik Idaresine Odenen Para</t>
  </si>
  <si>
    <t>Sari renk ile boyali hucrelerdeki degerler degistirilerek</t>
  </si>
  <si>
    <t xml:space="preserve">analiz sayfasi baska motorlar icin de guncellenebilir ! </t>
  </si>
  <si>
    <t>Amortisman Suresi</t>
  </si>
  <si>
    <t>1   Y I L    S O N U N D A K I    T A S A R R U F</t>
  </si>
  <si>
    <t>gun</t>
  </si>
  <si>
    <t>Motor Deviri(d/d)</t>
  </si>
  <si>
    <t>Motor Mil Cikis Gucu(kW)</t>
  </si>
  <si>
    <t>Verim%</t>
  </si>
  <si>
    <t>Ulkemiz Ulusal Enerji Verimliligi Kanunu</t>
  </si>
  <si>
    <t>Verimli AC Motor kullanimi zorunludur.</t>
  </si>
  <si>
    <t xml:space="preserve">dogrultusunda ulkemizde ne yapmamiz </t>
  </si>
  <si>
    <t>ZORUNLUDUR ?</t>
  </si>
  <si>
    <t>01.04.2012 Tarihi itibari ile:</t>
  </si>
  <si>
    <t>01.01.2015 Tarihi itibari ile:</t>
  </si>
  <si>
    <t>0,75kW-375kW araliginda minimum IE3 Super</t>
  </si>
  <si>
    <t>Yuksek Verimli AC Motor kullanimi zorunludur.</t>
  </si>
  <si>
    <t>0,75kW-375kW araliginda minimum IE2 Yuksek</t>
  </si>
  <si>
    <t>7,5kW-375kW araliginda minimum IE3 Super</t>
  </si>
  <si>
    <t xml:space="preserve">(alternatif olarak Inverter + IE2 motor kullanilmalidir) </t>
  </si>
  <si>
    <t>01.01.2017 Tarihi itibari ile:</t>
  </si>
  <si>
    <r>
      <t>IEC 60034-30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EuP 07/2009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Direktifi</t>
    </r>
    <r>
      <rPr>
        <sz val="10"/>
        <rFont val="Arial"/>
        <family val="0"/>
      </rPr>
      <t xml:space="preserve"> ve</t>
    </r>
  </si>
  <si>
    <t>&lt;====</t>
  </si>
  <si>
    <t>=======</t>
  </si>
  <si>
    <t>zamaninda yanmis ve tekrar sarilmis</t>
  </si>
  <si>
    <t>ELK MOTOR</t>
  </si>
  <si>
    <t>ELK MOTOR' un ilk alim fiyatini giriniz</t>
  </si>
  <si>
    <t>Burak Sağlam:0531 3068628, burak@elkmotor.com.tr</t>
  </si>
  <si>
    <t>Ercan Şentürk:0531 3068638, ercan@elkmotor.com.tr</t>
  </si>
  <si>
    <t>www.elkmotor.com.tr</t>
  </si>
  <si>
    <t>Mukayese Edilen Isletmenizdeki Herhangi Baska Markadan                     AC Motor</t>
  </si>
  <si>
    <t>AC MOTOR - Herhangi Baska Marka</t>
  </si>
  <si>
    <t>TL/kWh</t>
  </si>
  <si>
    <t>TL</t>
  </si>
  <si>
    <t>Enerji Tasarrufu Hesap Makinesi</t>
  </si>
  <si>
    <t>ELK MOTOR Verim Tablosudur - IE2 Verimlilik</t>
  </si>
  <si>
    <t>ELK MOTOR Verim Tablosudur - IE3 Verimlilik</t>
  </si>
  <si>
    <t>ELK MOTOR'un ilk alim fiyatini giriniz</t>
  </si>
  <si>
    <t>IE2 Yüksek Verimli</t>
  </si>
  <si>
    <t>IE3 Süper Yüksek Verimli</t>
  </si>
  <si>
    <t>Satış ve Pazarlama Grubu irtibatımız</t>
  </si>
  <si>
    <t>34522, Esenyurt, İstanbul, Türkiye</t>
  </si>
  <si>
    <t>Atatürk Mah. Lozan Cad. No.17</t>
  </si>
  <si>
    <t>bir ac motorun anma(nominal) veriminin</t>
  </si>
  <si>
    <t>unutulmamalıdır.</t>
  </si>
  <si>
    <t>yaklasik %5 daha da dusus gosterecegi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</si>
</sst>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00"/>
    <numFmt numFmtId="181" formatCode="0.000"/>
    <numFmt numFmtId="182" formatCode="0.0"/>
    <numFmt numFmtId="183" formatCode="#,##0.0"/>
    <numFmt numFmtId="184" formatCode="0.0%"/>
  </numFmts>
  <fonts count="5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Arial"/>
      <family val="2"/>
    </font>
    <font>
      <b/>
      <sz val="10"/>
      <color indexed="10"/>
      <name val="Arial"/>
      <family val="2"/>
    </font>
    <font>
      <sz val="12"/>
      <color indexed="37"/>
      <name val="Tahoma"/>
      <family val="2"/>
    </font>
    <font>
      <u val="single"/>
      <sz val="12"/>
      <color indexed="37"/>
      <name val="Tahoma"/>
      <family val="2"/>
    </font>
    <font>
      <b/>
      <u val="single"/>
      <sz val="10"/>
      <color indexed="12"/>
      <name val="Arial"/>
      <family val="2"/>
    </font>
    <font>
      <b/>
      <sz val="10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82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84" fontId="8" fillId="0" borderId="13" xfId="62" applyNumberFormat="1" applyFont="1" applyBorder="1" applyAlignment="1">
      <alignment horizontal="center"/>
    </xf>
    <xf numFmtId="184" fontId="8" fillId="0" borderId="14" xfId="62" applyNumberFormat="1" applyFont="1" applyBorder="1" applyAlignment="1">
      <alignment horizontal="center"/>
    </xf>
    <xf numFmtId="184" fontId="8" fillId="0" borderId="15" xfId="62" applyNumberFormat="1" applyFont="1" applyBorder="1" applyAlignment="1">
      <alignment horizontal="center"/>
    </xf>
    <xf numFmtId="184" fontId="8" fillId="0" borderId="16" xfId="62" applyNumberFormat="1" applyFont="1" applyBorder="1" applyAlignment="1">
      <alignment horizontal="center"/>
    </xf>
    <xf numFmtId="184" fontId="8" fillId="0" borderId="17" xfId="62" applyNumberFormat="1" applyFont="1" applyBorder="1" applyAlignment="1">
      <alignment horizontal="center"/>
    </xf>
    <xf numFmtId="184" fontId="8" fillId="0" borderId="18" xfId="62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84" fontId="8" fillId="33" borderId="15" xfId="62" applyNumberFormat="1" applyFont="1" applyFill="1" applyBorder="1" applyAlignment="1">
      <alignment horizontal="center"/>
    </xf>
    <xf numFmtId="184" fontId="8" fillId="33" borderId="16" xfId="62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184" fontId="8" fillId="33" borderId="23" xfId="62" applyNumberFormat="1" applyFont="1" applyFill="1" applyBorder="1" applyAlignment="1">
      <alignment horizontal="center"/>
    </xf>
    <xf numFmtId="184" fontId="8" fillId="33" borderId="24" xfId="62" applyNumberFormat="1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1" fillId="34" borderId="2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1" fillId="34" borderId="26" xfId="0" applyFont="1" applyFill="1" applyBorder="1" applyAlignment="1">
      <alignment horizontal="left"/>
    </xf>
    <xf numFmtId="14" fontId="1" fillId="34" borderId="26" xfId="0" applyNumberFormat="1" applyFont="1" applyFill="1" applyBorder="1" applyAlignment="1">
      <alignment horizontal="left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11" xfId="0" applyBorder="1" applyAlignment="1">
      <alignment/>
    </xf>
    <xf numFmtId="0" fontId="16" fillId="0" borderId="0" xfId="47" applyFont="1" applyBorder="1" applyAlignment="1" applyProtection="1">
      <alignment horizontal="left" vertical="center"/>
      <protection/>
    </xf>
    <xf numFmtId="0" fontId="16" fillId="0" borderId="0" xfId="47" applyFont="1" applyBorder="1" applyAlignment="1" applyProtection="1">
      <alignment horizontal="right" vertical="center"/>
      <protection/>
    </xf>
    <xf numFmtId="0" fontId="2" fillId="35" borderId="30" xfId="0" applyFont="1" applyFill="1" applyBorder="1" applyAlignment="1" applyProtection="1">
      <alignment horizontal="center" vertical="center"/>
      <protection locked="0"/>
    </xf>
    <xf numFmtId="4" fontId="2" fillId="0" borderId="30" xfId="0" applyNumberFormat="1" applyFont="1" applyBorder="1" applyAlignment="1">
      <alignment horizontal="center" vertical="center"/>
    </xf>
    <xf numFmtId="184" fontId="2" fillId="0" borderId="30" xfId="62" applyNumberFormat="1" applyFont="1" applyFill="1" applyBorder="1" applyAlignment="1" applyProtection="1">
      <alignment horizontal="center" vertical="center"/>
      <protection/>
    </xf>
    <xf numFmtId="2" fontId="2" fillId="35" borderId="30" xfId="0" applyNumberFormat="1" applyFont="1" applyFill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182" fontId="2" fillId="0" borderId="1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84" fontId="2" fillId="35" borderId="30" xfId="6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vertical="center"/>
    </xf>
    <xf numFmtId="1" fontId="2" fillId="0" borderId="30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13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53" fillId="0" borderId="39" xfId="0" applyFont="1" applyBorder="1" applyAlignment="1">
      <alignment horizontal="left" vertical="center"/>
    </xf>
    <xf numFmtId="0" fontId="53" fillId="0" borderId="4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184" fontId="2" fillId="36" borderId="30" xfId="62" applyNumberFormat="1" applyFont="1" applyFill="1" applyBorder="1" applyAlignment="1" applyProtection="1">
      <alignment horizontal="center" vertical="center"/>
      <protection/>
    </xf>
    <xf numFmtId="0" fontId="1" fillId="16" borderId="32" xfId="0" applyFont="1" applyFill="1" applyBorder="1" applyAlignment="1">
      <alignment horizontal="left" vertical="center"/>
    </xf>
    <xf numFmtId="0" fontId="1" fillId="16" borderId="34" xfId="0" applyFont="1" applyFill="1" applyBorder="1" applyAlignment="1">
      <alignment horizontal="left" vertical="center"/>
    </xf>
    <xf numFmtId="0" fontId="1" fillId="13" borderId="32" xfId="0" applyFont="1" applyFill="1" applyBorder="1" applyAlignment="1">
      <alignment horizontal="left" vertical="center"/>
    </xf>
    <xf numFmtId="0" fontId="1" fillId="13" borderId="34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31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 textRotation="90" wrapText="1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7" fillId="37" borderId="12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1181100</xdr:colOff>
      <xdr:row>1</xdr:row>
      <xdr:rowOff>0</xdr:rowOff>
    </xdr:to>
    <xdr:pic>
      <xdr:nvPicPr>
        <xdr:cNvPr id="1" name="Resim 3" descr="EL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23</xdr:row>
      <xdr:rowOff>123825</xdr:rowOff>
    </xdr:from>
    <xdr:to>
      <xdr:col>12</xdr:col>
      <xdr:colOff>600075</xdr:colOff>
      <xdr:row>40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4514850"/>
          <a:ext cx="47529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23</xdr:row>
      <xdr:rowOff>133350</xdr:rowOff>
    </xdr:from>
    <xdr:to>
      <xdr:col>20</xdr:col>
      <xdr:colOff>428625</xdr:colOff>
      <xdr:row>39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82300" y="4524375"/>
          <a:ext cx="46767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9525</xdr:rowOff>
    </xdr:from>
    <xdr:to>
      <xdr:col>15</xdr:col>
      <xdr:colOff>0</xdr:colOff>
      <xdr:row>23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9525"/>
          <a:ext cx="5895975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1200150</xdr:colOff>
      <xdr:row>1</xdr:row>
      <xdr:rowOff>0</xdr:rowOff>
    </xdr:to>
    <xdr:pic>
      <xdr:nvPicPr>
        <xdr:cNvPr id="1" name="Resim 3" descr="EL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23</xdr:row>
      <xdr:rowOff>95250</xdr:rowOff>
    </xdr:from>
    <xdr:to>
      <xdr:col>12</xdr:col>
      <xdr:colOff>238125</xdr:colOff>
      <xdr:row>37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486275"/>
          <a:ext cx="43338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15</xdr:col>
      <xdr:colOff>0</xdr:colOff>
      <xdr:row>23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0"/>
          <a:ext cx="5895975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kmotor.com.tr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lkmotor.com.tr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9"/>
  <sheetViews>
    <sheetView tabSelected="1" zoomScale="80" zoomScaleNormal="80" zoomScalePageLayoutView="0" workbookViewId="0" topLeftCell="A1">
      <selection activeCell="M17" sqref="M17"/>
    </sheetView>
  </sheetViews>
  <sheetFormatPr defaultColWidth="9.140625" defaultRowHeight="12.75"/>
  <cols>
    <col min="1" max="1" width="0.9921875" style="0" customWidth="1"/>
    <col min="2" max="2" width="52.7109375" style="0" customWidth="1"/>
    <col min="3" max="3" width="12.7109375" style="0" customWidth="1"/>
    <col min="4" max="4" width="6.57421875" style="0" customWidth="1"/>
    <col min="5" max="5" width="7.7109375" style="0" customWidth="1"/>
    <col min="6" max="6" width="52.7109375" style="0" customWidth="1"/>
    <col min="7" max="7" width="12.7109375" style="0" customWidth="1"/>
    <col min="8" max="8" width="6.57421875" style="0" customWidth="1"/>
    <col min="9" max="9" width="3.57421875" style="0" customWidth="1"/>
    <col min="12" max="12" width="10.57421875" style="0" customWidth="1"/>
  </cols>
  <sheetData>
    <row r="1" ht="28.5" customHeight="1">
      <c r="B1" s="4"/>
    </row>
    <row r="2" ht="2.25" customHeight="1" thickBot="1"/>
    <row r="3" spans="2:8" ht="18" customHeight="1" thickBot="1">
      <c r="B3" s="78" t="s">
        <v>51</v>
      </c>
      <c r="C3" s="79"/>
      <c r="D3" s="79"/>
      <c r="E3" s="79"/>
      <c r="F3" s="79"/>
      <c r="G3" s="79"/>
      <c r="H3" s="80"/>
    </row>
    <row r="4" ht="4.5" customHeight="1" thickBot="1"/>
    <row r="5" spans="2:6" ht="15" customHeight="1">
      <c r="B5" s="74" t="s">
        <v>42</v>
      </c>
      <c r="F5" s="76" t="s">
        <v>48</v>
      </c>
    </row>
    <row r="6" spans="2:6" ht="15" customHeight="1" thickBot="1">
      <c r="B6" s="75" t="s">
        <v>55</v>
      </c>
      <c r="F6" s="77" t="s">
        <v>5</v>
      </c>
    </row>
    <row r="7" spans="2:6" ht="2.25" customHeight="1" thickBot="1">
      <c r="B7" s="1"/>
      <c r="F7" s="1"/>
    </row>
    <row r="8" spans="2:8" ht="18" customHeight="1">
      <c r="B8" s="52" t="s">
        <v>13</v>
      </c>
      <c r="C8" s="36">
        <v>55</v>
      </c>
      <c r="D8" s="42" t="s">
        <v>3</v>
      </c>
      <c r="E8" s="84" t="s">
        <v>47</v>
      </c>
      <c r="F8" s="52" t="str">
        <f>B8</f>
        <v>Pmotor (motor mil cikis gucu = plaka veya katalogdaki deger)</v>
      </c>
      <c r="G8" s="48">
        <f>C8</f>
        <v>55</v>
      </c>
      <c r="H8" s="42" t="s">
        <v>3</v>
      </c>
    </row>
    <row r="9" spans="2:8" ht="18" customHeight="1">
      <c r="B9" s="53" t="s">
        <v>11</v>
      </c>
      <c r="C9" s="36">
        <v>1500</v>
      </c>
      <c r="D9" s="42" t="s">
        <v>6</v>
      </c>
      <c r="E9" s="85"/>
      <c r="F9" s="53" t="s">
        <v>12</v>
      </c>
      <c r="G9" s="48">
        <f>C9</f>
        <v>1500</v>
      </c>
      <c r="H9" s="42" t="s">
        <v>6</v>
      </c>
    </row>
    <row r="10" spans="2:8" ht="18" customHeight="1">
      <c r="B10" s="54" t="s">
        <v>10</v>
      </c>
      <c r="C10" s="37">
        <f>C8/C11</f>
        <v>58.8235294117647</v>
      </c>
      <c r="D10" s="42" t="s">
        <v>3</v>
      </c>
      <c r="E10" s="85"/>
      <c r="F10" s="54" t="str">
        <f aca="true" t="shared" si="0" ref="F10:F18">B10</f>
        <v>Psebeke</v>
      </c>
      <c r="G10" s="37">
        <f>G8/G11</f>
        <v>61.11111111111111</v>
      </c>
      <c r="H10" s="42" t="s">
        <v>3</v>
      </c>
    </row>
    <row r="11" spans="2:13" ht="18" customHeight="1">
      <c r="B11" s="54" t="s">
        <v>0</v>
      </c>
      <c r="C11" s="38">
        <f>VLOOKUP(C8,'Verim Tablosu-IE2'!B4:E33,IF(C9=1000,2,IF(C9=1500,3,4)),FALSE)</f>
        <v>0.935</v>
      </c>
      <c r="D11" s="42"/>
      <c r="E11" s="85"/>
      <c r="F11" s="54" t="str">
        <f>B11</f>
        <v>Verim</v>
      </c>
      <c r="G11" s="49">
        <v>0.9</v>
      </c>
      <c r="H11" s="50" t="s">
        <v>39</v>
      </c>
      <c r="I11" s="66" t="s">
        <v>40</v>
      </c>
      <c r="J11" s="69" t="s">
        <v>41</v>
      </c>
      <c r="K11" s="69"/>
      <c r="L11" s="69"/>
      <c r="M11" s="70"/>
    </row>
    <row r="12" spans="2:13" ht="18" customHeight="1">
      <c r="B12" s="54" t="s">
        <v>7</v>
      </c>
      <c r="C12" s="39">
        <v>0.4</v>
      </c>
      <c r="D12" s="42" t="s">
        <v>49</v>
      </c>
      <c r="E12" s="85"/>
      <c r="F12" s="54" t="str">
        <f t="shared" si="0"/>
        <v>Enerji tuketim maliyeti</v>
      </c>
      <c r="G12" s="40">
        <f>C12</f>
        <v>0.4</v>
      </c>
      <c r="H12" s="42" t="s">
        <v>49</v>
      </c>
      <c r="I12" s="42"/>
      <c r="J12" s="69" t="s">
        <v>60</v>
      </c>
      <c r="K12" s="71"/>
      <c r="L12" s="71"/>
      <c r="M12" s="72"/>
    </row>
    <row r="13" spans="2:13" ht="18" customHeight="1">
      <c r="B13" s="54" t="s">
        <v>8</v>
      </c>
      <c r="C13" s="40">
        <f>C10*1</f>
        <v>58.8235294117647</v>
      </c>
      <c r="D13" s="42" t="s">
        <v>1</v>
      </c>
      <c r="E13" s="85"/>
      <c r="F13" s="54" t="str">
        <f t="shared" si="0"/>
        <v>1 Saat' te Sebekeden Cekilen Enerji</v>
      </c>
      <c r="G13" s="40">
        <f>G10*1</f>
        <v>61.11111111111111</v>
      </c>
      <c r="H13" s="42" t="s">
        <v>1</v>
      </c>
      <c r="I13" s="42"/>
      <c r="J13" s="69" t="s">
        <v>62</v>
      </c>
      <c r="K13" s="71"/>
      <c r="L13" s="71"/>
      <c r="M13" s="72"/>
    </row>
    <row r="14" spans="2:13" ht="18" customHeight="1">
      <c r="B14" s="54" t="s">
        <v>14</v>
      </c>
      <c r="C14" s="36">
        <v>24</v>
      </c>
      <c r="D14" s="42" t="s">
        <v>2</v>
      </c>
      <c r="E14" s="85"/>
      <c r="F14" s="54" t="str">
        <f t="shared" si="0"/>
        <v>Gunluk Calisma Saat Sayisi</v>
      </c>
      <c r="G14" s="51">
        <f>C14</f>
        <v>24</v>
      </c>
      <c r="H14" s="42" t="s">
        <v>2</v>
      </c>
      <c r="J14" s="69" t="s">
        <v>61</v>
      </c>
      <c r="K14" s="72"/>
      <c r="L14" s="72"/>
      <c r="M14" s="72"/>
    </row>
    <row r="15" spans="2:8" ht="18" customHeight="1">
      <c r="B15" s="54" t="s">
        <v>9</v>
      </c>
      <c r="C15" s="40">
        <f>C13*C14</f>
        <v>1411.764705882353</v>
      </c>
      <c r="D15" s="42" t="s">
        <v>1</v>
      </c>
      <c r="E15" s="85"/>
      <c r="F15" s="54" t="str">
        <f t="shared" si="0"/>
        <v>1 Gun' de Sebekeden Cekilen Enerji</v>
      </c>
      <c r="G15" s="40">
        <f>G13*G14</f>
        <v>1466.6666666666665</v>
      </c>
      <c r="H15" s="42" t="s">
        <v>1</v>
      </c>
    </row>
    <row r="16" spans="2:8" ht="18" customHeight="1">
      <c r="B16" s="54" t="s">
        <v>15</v>
      </c>
      <c r="C16" s="36">
        <v>360</v>
      </c>
      <c r="D16" s="42" t="s">
        <v>22</v>
      </c>
      <c r="E16" s="85"/>
      <c r="F16" s="54" t="str">
        <f t="shared" si="0"/>
        <v>Yillik Calisma Gun Sayisi</v>
      </c>
      <c r="G16" s="51">
        <f>C16</f>
        <v>360</v>
      </c>
      <c r="H16" s="42" t="s">
        <v>22</v>
      </c>
    </row>
    <row r="17" spans="2:8" ht="18" customHeight="1">
      <c r="B17" s="54" t="s">
        <v>16</v>
      </c>
      <c r="C17" s="41">
        <f>C16*C15</f>
        <v>508235.29411764705</v>
      </c>
      <c r="D17" s="42" t="s">
        <v>1</v>
      </c>
      <c r="E17" s="85"/>
      <c r="F17" s="54" t="str">
        <f t="shared" si="0"/>
        <v>1 YIL' da Sebekeden Cekilen Enerji</v>
      </c>
      <c r="G17" s="41">
        <f>G16*G15</f>
        <v>528000</v>
      </c>
      <c r="H17" s="42" t="s">
        <v>1</v>
      </c>
    </row>
    <row r="18" spans="2:8" ht="18" customHeight="1" thickBot="1">
      <c r="B18" s="55" t="s">
        <v>17</v>
      </c>
      <c r="C18" s="41">
        <f>C17*C12</f>
        <v>203294.11764705883</v>
      </c>
      <c r="D18" s="42" t="s">
        <v>50</v>
      </c>
      <c r="E18" s="86"/>
      <c r="F18" s="55" t="str">
        <f t="shared" si="0"/>
        <v>1 YIL' da Elektrik Idaresine Odenen Para</v>
      </c>
      <c r="G18" s="41">
        <f>G17*G12</f>
        <v>211200</v>
      </c>
      <c r="H18" s="42" t="s">
        <v>50</v>
      </c>
    </row>
    <row r="19" spans="2:4" ht="4.5" customHeight="1" thickBot="1">
      <c r="B19" s="1"/>
      <c r="C19" s="42"/>
      <c r="D19" s="42"/>
    </row>
    <row r="20" spans="2:6" ht="18" customHeight="1" thickBot="1">
      <c r="B20" s="65" t="s">
        <v>21</v>
      </c>
      <c r="C20" s="43">
        <f>G18-C18</f>
        <v>7905.882352941175</v>
      </c>
      <c r="D20" s="46" t="s">
        <v>50</v>
      </c>
      <c r="F20" s="58" t="s">
        <v>18</v>
      </c>
    </row>
    <row r="21" spans="2:6" ht="13.5" customHeight="1" thickBot="1">
      <c r="B21" s="1"/>
      <c r="C21" s="42"/>
      <c r="D21" s="42"/>
      <c r="F21" s="58" t="s">
        <v>19</v>
      </c>
    </row>
    <row r="22" spans="2:4" ht="18" customHeight="1" thickBot="1">
      <c r="B22" s="56" t="s">
        <v>43</v>
      </c>
      <c r="C22" s="44">
        <v>4868</v>
      </c>
      <c r="D22" s="47" t="s">
        <v>50</v>
      </c>
    </row>
    <row r="23" spans="2:4" ht="18" customHeight="1" thickBot="1">
      <c r="B23" s="57" t="s">
        <v>20</v>
      </c>
      <c r="C23" s="45">
        <f>ROUND(C22/C20*12,2)</f>
        <v>7.39</v>
      </c>
      <c r="D23" s="47" t="s">
        <v>4</v>
      </c>
    </row>
    <row r="24" spans="2:4" ht="5.25" customHeight="1" thickBot="1">
      <c r="B24" s="2"/>
      <c r="C24" s="3"/>
      <c r="D24" s="2"/>
    </row>
    <row r="25" spans="2:8" ht="24" customHeight="1" thickBot="1">
      <c r="B25" s="81" t="str">
        <f>C23&amp;" ay icerisinde verilen fiyat farki amorti edilmekte ve sonrasinda surekli KÂR' a gecilmektedir !!!"</f>
        <v>7,39 ay icerisinde verilen fiyat farki amorti edilmekte ve sonrasinda surekli KÂR' a gecilmektedir !!!</v>
      </c>
      <c r="C25" s="82"/>
      <c r="D25" s="82"/>
      <c r="E25" s="82"/>
      <c r="F25" s="82"/>
      <c r="G25" s="82"/>
      <c r="H25" s="83"/>
    </row>
    <row r="26" spans="3:4" ht="3.75" customHeight="1" thickBot="1">
      <c r="C26" s="33"/>
      <c r="D26" s="33"/>
    </row>
    <row r="27" spans="2:5" ht="13.5" customHeight="1">
      <c r="B27" s="59" t="s">
        <v>57</v>
      </c>
      <c r="C27" s="34" t="s">
        <v>46</v>
      </c>
      <c r="D27" s="35"/>
      <c r="E27" s="60"/>
    </row>
    <row r="28" spans="2:5" ht="13.5" customHeight="1">
      <c r="B28" s="67" t="s">
        <v>44</v>
      </c>
      <c r="C28" s="61" t="s">
        <v>59</v>
      </c>
      <c r="D28" s="61"/>
      <c r="E28" s="62"/>
    </row>
    <row r="29" spans="2:5" ht="15" customHeight="1" thickBot="1">
      <c r="B29" s="68" t="s">
        <v>45</v>
      </c>
      <c r="C29" s="63" t="s">
        <v>58</v>
      </c>
      <c r="D29" s="63"/>
      <c r="E29" s="64"/>
    </row>
  </sheetData>
  <sheetProtection password="C7B4" sheet="1"/>
  <mergeCells count="3">
    <mergeCell ref="B3:H3"/>
    <mergeCell ref="B25:H25"/>
    <mergeCell ref="E8:E18"/>
  </mergeCells>
  <hyperlinks>
    <hyperlink ref="C27" r:id="rId1" display="www.elkmotor.com.tr"/>
  </hyperlinks>
  <printOptions/>
  <pageMargins left="0.75" right="0.75" top="1" bottom="1" header="0.5" footer="0.5"/>
  <pageSetup horizontalDpi="1200" verticalDpi="12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33"/>
  <sheetViews>
    <sheetView showZeros="0" zoomScale="70" zoomScaleNormal="70" zoomScalePageLayoutView="0" workbookViewId="0" topLeftCell="A1">
      <selection activeCell="E24" sqref="E24"/>
    </sheetView>
  </sheetViews>
  <sheetFormatPr defaultColWidth="9.140625" defaultRowHeight="12.75"/>
  <cols>
    <col min="1" max="1" width="0.85546875" style="0" customWidth="1"/>
    <col min="2" max="2" width="26.7109375" style="0" customWidth="1"/>
    <col min="3" max="5" width="20.7109375" style="0" customWidth="1"/>
    <col min="15" max="15" width="6.7109375" style="0" customWidth="1"/>
    <col min="16" max="16" width="10.140625" style="0" bestFit="1" customWidth="1"/>
  </cols>
  <sheetData>
    <row r="1" spans="2:5" ht="15.75" customHeight="1" thickBot="1">
      <c r="B1" s="87" t="s">
        <v>52</v>
      </c>
      <c r="C1" s="88"/>
      <c r="D1" s="88"/>
      <c r="E1" s="89"/>
    </row>
    <row r="2" spans="1:5" ht="15" customHeight="1" thickBot="1">
      <c r="A2" s="5"/>
      <c r="B2" s="6" t="s">
        <v>23</v>
      </c>
      <c r="C2" s="6">
        <v>1000</v>
      </c>
      <c r="D2" s="7">
        <v>1500</v>
      </c>
      <c r="E2" s="6">
        <v>3000</v>
      </c>
    </row>
    <row r="3" spans="1:20" ht="15" customHeight="1" thickBot="1">
      <c r="A3" s="5"/>
      <c r="B3" s="8" t="s">
        <v>24</v>
      </c>
      <c r="C3" s="6" t="s">
        <v>25</v>
      </c>
      <c r="D3" s="7" t="s">
        <v>25</v>
      </c>
      <c r="E3" s="6" t="s">
        <v>25</v>
      </c>
      <c r="P3" s="25" t="s">
        <v>38</v>
      </c>
      <c r="Q3" s="26"/>
      <c r="R3" s="26"/>
      <c r="S3" s="26"/>
      <c r="T3" s="26"/>
    </row>
    <row r="4" spans="1:20" ht="15" customHeight="1">
      <c r="A4" s="5"/>
      <c r="B4" s="15">
        <v>0.18</v>
      </c>
      <c r="C4" s="9">
        <v>0.645</v>
      </c>
      <c r="D4" s="10"/>
      <c r="E4" s="9"/>
      <c r="P4" s="27" t="s">
        <v>26</v>
      </c>
      <c r="Q4" s="26"/>
      <c r="R4" s="26"/>
      <c r="S4" s="26"/>
      <c r="T4" s="26"/>
    </row>
    <row r="5" spans="1:20" ht="15" customHeight="1">
      <c r="A5" s="5"/>
      <c r="B5" s="16">
        <v>0.25</v>
      </c>
      <c r="C5" s="11">
        <v>0.665</v>
      </c>
      <c r="D5" s="12">
        <v>0.74</v>
      </c>
      <c r="E5" s="11"/>
      <c r="P5" s="27" t="s">
        <v>28</v>
      </c>
      <c r="Q5" s="26"/>
      <c r="R5" s="26"/>
      <c r="S5" s="26"/>
      <c r="T5" s="26"/>
    </row>
    <row r="6" spans="1:20" ht="15" customHeight="1" thickBot="1">
      <c r="A6" s="5"/>
      <c r="B6" s="16">
        <v>0.37</v>
      </c>
      <c r="C6" s="11">
        <v>0.714</v>
      </c>
      <c r="D6" s="12">
        <v>0.761</v>
      </c>
      <c r="E6" s="11">
        <v>0.742</v>
      </c>
      <c r="P6" s="28" t="s">
        <v>29</v>
      </c>
      <c r="Q6" s="24"/>
      <c r="R6" s="24"/>
      <c r="S6" s="24"/>
      <c r="T6" s="26"/>
    </row>
    <row r="7" spans="1:20" ht="15" customHeight="1">
      <c r="A7" s="5"/>
      <c r="B7" s="16">
        <v>0.55</v>
      </c>
      <c r="C7" s="11">
        <v>0.735</v>
      </c>
      <c r="D7" s="12">
        <v>0.771</v>
      </c>
      <c r="E7" s="11">
        <v>0.758</v>
      </c>
      <c r="P7" s="27"/>
      <c r="Q7" s="26"/>
      <c r="R7" s="26"/>
      <c r="S7" s="26"/>
      <c r="T7" s="26"/>
    </row>
    <row r="8" spans="1:20" ht="15" customHeight="1">
      <c r="A8" s="5"/>
      <c r="B8" s="18">
        <v>0.75</v>
      </c>
      <c r="C8" s="19">
        <v>0.759</v>
      </c>
      <c r="D8" s="20">
        <v>0.796</v>
      </c>
      <c r="E8" s="19">
        <v>0.78</v>
      </c>
      <c r="P8" s="29" t="s">
        <v>30</v>
      </c>
      <c r="Q8" s="26"/>
      <c r="R8" s="26"/>
      <c r="S8" s="26"/>
      <c r="T8" s="26"/>
    </row>
    <row r="9" spans="1:20" ht="15" customHeight="1">
      <c r="A9" s="5"/>
      <c r="B9" s="18">
        <v>1.1</v>
      </c>
      <c r="C9" s="19">
        <v>0.781</v>
      </c>
      <c r="D9" s="19">
        <v>0.814</v>
      </c>
      <c r="E9" s="19">
        <v>0.801</v>
      </c>
      <c r="P9" s="27" t="s">
        <v>34</v>
      </c>
      <c r="Q9" s="26"/>
      <c r="R9" s="26"/>
      <c r="S9" s="26"/>
      <c r="T9" s="26"/>
    </row>
    <row r="10" spans="1:20" ht="15" customHeight="1">
      <c r="A10" s="5"/>
      <c r="B10" s="18">
        <v>1.5</v>
      </c>
      <c r="C10" s="19">
        <v>0.798</v>
      </c>
      <c r="D10" s="19">
        <v>0.828</v>
      </c>
      <c r="E10" s="19">
        <v>0.818</v>
      </c>
      <c r="P10" s="27" t="s">
        <v>27</v>
      </c>
      <c r="Q10" s="26"/>
      <c r="R10" s="26"/>
      <c r="S10" s="26"/>
      <c r="T10" s="26"/>
    </row>
    <row r="11" spans="1:20" ht="15" customHeight="1">
      <c r="A11" s="5"/>
      <c r="B11" s="18">
        <v>2.2</v>
      </c>
      <c r="C11" s="19">
        <v>0.818</v>
      </c>
      <c r="D11" s="19">
        <v>0.843</v>
      </c>
      <c r="E11" s="19">
        <v>0.832</v>
      </c>
      <c r="P11" s="27"/>
      <c r="Q11" s="26"/>
      <c r="R11" s="26"/>
      <c r="S11" s="26"/>
      <c r="T11" s="26"/>
    </row>
    <row r="12" spans="1:20" ht="15" customHeight="1">
      <c r="A12" s="5"/>
      <c r="B12" s="18">
        <v>3</v>
      </c>
      <c r="C12" s="19">
        <v>0.833</v>
      </c>
      <c r="D12" s="19">
        <v>0.855</v>
      </c>
      <c r="E12" s="19">
        <v>0.848</v>
      </c>
      <c r="P12" s="30" t="s">
        <v>31</v>
      </c>
      <c r="Q12" s="26"/>
      <c r="R12" s="26"/>
      <c r="S12" s="26"/>
      <c r="T12" s="26"/>
    </row>
    <row r="13" spans="1:20" ht="15" customHeight="1">
      <c r="A13" s="5"/>
      <c r="B13" s="18">
        <v>4</v>
      </c>
      <c r="C13" s="19">
        <v>0.852</v>
      </c>
      <c r="D13" s="19">
        <v>0.868</v>
      </c>
      <c r="E13" s="19">
        <v>0.865</v>
      </c>
      <c r="P13" s="27" t="s">
        <v>35</v>
      </c>
      <c r="Q13" s="26"/>
      <c r="R13" s="26"/>
      <c r="S13" s="26"/>
      <c r="T13" s="26"/>
    </row>
    <row r="14" spans="1:20" ht="15" customHeight="1">
      <c r="A14" s="5"/>
      <c r="B14" s="18">
        <v>5.5</v>
      </c>
      <c r="C14" s="19">
        <v>0.86</v>
      </c>
      <c r="D14" s="19">
        <v>0.877</v>
      </c>
      <c r="E14" s="19">
        <v>0.874</v>
      </c>
      <c r="P14" s="27" t="s">
        <v>33</v>
      </c>
      <c r="Q14" s="26"/>
      <c r="R14" s="26"/>
      <c r="S14" s="26"/>
      <c r="T14" s="26"/>
    </row>
    <row r="15" spans="1:20" ht="15" customHeight="1">
      <c r="A15" s="5"/>
      <c r="B15" s="18">
        <v>7.5</v>
      </c>
      <c r="C15" s="19">
        <v>0.872</v>
      </c>
      <c r="D15" s="19">
        <v>0.887</v>
      </c>
      <c r="E15" s="19">
        <v>0.885</v>
      </c>
      <c r="P15" s="27" t="s">
        <v>36</v>
      </c>
      <c r="Q15" s="26"/>
      <c r="R15" s="26"/>
      <c r="S15" s="26"/>
      <c r="T15" s="26"/>
    </row>
    <row r="16" spans="1:20" ht="15" customHeight="1">
      <c r="A16" s="5"/>
      <c r="B16" s="18">
        <v>11</v>
      </c>
      <c r="C16" s="19">
        <v>0.887</v>
      </c>
      <c r="D16" s="19">
        <v>0.898</v>
      </c>
      <c r="E16" s="19">
        <v>0.894</v>
      </c>
      <c r="P16" s="27"/>
      <c r="Q16" s="26"/>
      <c r="R16" s="26"/>
      <c r="S16" s="26"/>
      <c r="T16" s="26"/>
    </row>
    <row r="17" spans="1:20" ht="15" customHeight="1">
      <c r="A17" s="5"/>
      <c r="B17" s="18">
        <v>15</v>
      </c>
      <c r="C17" s="19">
        <v>0.897</v>
      </c>
      <c r="D17" s="19">
        <v>0.906</v>
      </c>
      <c r="E17" s="19">
        <v>0.903</v>
      </c>
      <c r="P17" s="30" t="s">
        <v>37</v>
      </c>
      <c r="Q17" s="26"/>
      <c r="R17" s="26"/>
      <c r="S17" s="26"/>
      <c r="T17" s="26"/>
    </row>
    <row r="18" spans="1:20" ht="15" customHeight="1">
      <c r="A18" s="5"/>
      <c r="B18" s="18">
        <v>18.5</v>
      </c>
      <c r="C18" s="19">
        <v>0.904</v>
      </c>
      <c r="D18" s="19">
        <v>0.912</v>
      </c>
      <c r="E18" s="19">
        <v>0.911</v>
      </c>
      <c r="P18" s="27" t="s">
        <v>32</v>
      </c>
      <c r="Q18" s="26"/>
      <c r="R18" s="26"/>
      <c r="S18" s="26"/>
      <c r="T18" s="26"/>
    </row>
    <row r="19" spans="1:20" ht="15" customHeight="1">
      <c r="A19" s="5"/>
      <c r="B19" s="18">
        <v>22</v>
      </c>
      <c r="C19" s="19">
        <v>0.911</v>
      </c>
      <c r="D19" s="19">
        <v>0.916</v>
      </c>
      <c r="E19" s="19">
        <v>0.914</v>
      </c>
      <c r="P19" s="31" t="s">
        <v>33</v>
      </c>
      <c r="Q19" s="32"/>
      <c r="R19" s="32"/>
      <c r="S19" s="32"/>
      <c r="T19" s="32"/>
    </row>
    <row r="20" spans="1:5" ht="15" customHeight="1">
      <c r="A20" s="5"/>
      <c r="B20" s="18">
        <v>30</v>
      </c>
      <c r="C20" s="19">
        <v>0.917</v>
      </c>
      <c r="D20" s="19">
        <v>0.923</v>
      </c>
      <c r="E20" s="19">
        <v>0.924</v>
      </c>
    </row>
    <row r="21" spans="1:5" ht="15" customHeight="1">
      <c r="A21" s="5"/>
      <c r="B21" s="18">
        <v>37</v>
      </c>
      <c r="C21" s="19">
        <v>0.923</v>
      </c>
      <c r="D21" s="19">
        <v>0.93</v>
      </c>
      <c r="E21" s="19">
        <v>0.927</v>
      </c>
    </row>
    <row r="22" spans="1:5" ht="15" customHeight="1">
      <c r="A22" s="5"/>
      <c r="B22" s="18">
        <v>45</v>
      </c>
      <c r="C22" s="19"/>
      <c r="D22" s="19">
        <v>0.931</v>
      </c>
      <c r="E22" s="19">
        <v>0.932</v>
      </c>
    </row>
    <row r="23" spans="1:5" ht="15" customHeight="1">
      <c r="A23" s="5"/>
      <c r="B23" s="18">
        <v>55</v>
      </c>
      <c r="C23" s="19"/>
      <c r="D23" s="19">
        <v>0.935</v>
      </c>
      <c r="E23" s="19">
        <v>0.933</v>
      </c>
    </row>
    <row r="24" spans="1:5" ht="15" customHeight="1">
      <c r="A24" s="5"/>
      <c r="B24" s="18">
        <v>75</v>
      </c>
      <c r="C24" s="19"/>
      <c r="D24" s="19"/>
      <c r="E24" s="19"/>
    </row>
    <row r="25" spans="1:5" ht="15" customHeight="1">
      <c r="A25" s="5"/>
      <c r="B25" s="18">
        <v>90</v>
      </c>
      <c r="C25" s="19"/>
      <c r="D25" s="19"/>
      <c r="E25" s="19"/>
    </row>
    <row r="26" spans="1:5" ht="15" customHeight="1">
      <c r="A26" s="5"/>
      <c r="B26" s="18">
        <v>110</v>
      </c>
      <c r="C26" s="19"/>
      <c r="D26" s="20"/>
      <c r="E26" s="19"/>
    </row>
    <row r="27" spans="1:5" ht="15" customHeight="1">
      <c r="A27" s="5"/>
      <c r="B27" s="18">
        <v>132</v>
      </c>
      <c r="C27" s="19"/>
      <c r="D27" s="20"/>
      <c r="E27" s="19"/>
    </row>
    <row r="28" spans="1:5" ht="15" customHeight="1">
      <c r="A28" s="5"/>
      <c r="B28" s="18">
        <v>160</v>
      </c>
      <c r="C28" s="19"/>
      <c r="D28" s="20"/>
      <c r="E28" s="19"/>
    </row>
    <row r="29" spans="1:5" ht="15" customHeight="1">
      <c r="A29" s="5"/>
      <c r="B29" s="21">
        <v>200</v>
      </c>
      <c r="C29" s="19"/>
      <c r="D29" s="22"/>
      <c r="E29" s="23"/>
    </row>
    <row r="30" spans="1:5" ht="15" customHeight="1">
      <c r="A30" s="5"/>
      <c r="B30" s="18">
        <v>250</v>
      </c>
      <c r="C30" s="19"/>
      <c r="D30" s="20"/>
      <c r="E30" s="19"/>
    </row>
    <row r="31" spans="1:5" ht="15" customHeight="1">
      <c r="A31" s="5"/>
      <c r="B31" s="18">
        <v>315</v>
      </c>
      <c r="C31" s="19"/>
      <c r="D31" s="20"/>
      <c r="E31" s="19"/>
    </row>
    <row r="32" spans="1:5" ht="15" customHeight="1">
      <c r="A32" s="5"/>
      <c r="B32" s="18">
        <v>355</v>
      </c>
      <c r="C32" s="19"/>
      <c r="D32" s="20"/>
      <c r="E32" s="19"/>
    </row>
    <row r="33" spans="2:5" ht="15" thickBot="1">
      <c r="B33" s="17">
        <v>400</v>
      </c>
      <c r="C33" s="13"/>
      <c r="D33" s="14"/>
      <c r="E33" s="13"/>
    </row>
  </sheetData>
  <sheetProtection password="C7B4" sheet="1"/>
  <mergeCells count="1">
    <mergeCell ref="B1:E1"/>
  </mergeCells>
  <printOptions/>
  <pageMargins left="0.7480314960629921" right="0.7480314960629921" top="0.7874015748031497" bottom="0.7874015748031497" header="0.5118110236220472" footer="0.5118110236220472"/>
  <pageSetup horizontalDpi="1200" verticalDpi="1200" orientation="landscape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L29"/>
  <sheetViews>
    <sheetView zoomScale="80" zoomScaleNormal="80" zoomScalePageLayoutView="0" workbookViewId="0" topLeftCell="A1">
      <selection activeCell="N25" sqref="N25"/>
    </sheetView>
  </sheetViews>
  <sheetFormatPr defaultColWidth="9.140625" defaultRowHeight="12.75"/>
  <cols>
    <col min="1" max="1" width="0.9921875" style="0" customWidth="1"/>
    <col min="2" max="2" width="52.7109375" style="0" customWidth="1"/>
    <col min="3" max="3" width="12.7109375" style="0" customWidth="1"/>
    <col min="4" max="4" width="6.57421875" style="0" customWidth="1"/>
    <col min="5" max="5" width="7.7109375" style="0" customWidth="1"/>
    <col min="6" max="6" width="52.7109375" style="0" customWidth="1"/>
    <col min="7" max="7" width="12.7109375" style="0" customWidth="1"/>
    <col min="8" max="8" width="6.57421875" style="0" customWidth="1"/>
    <col min="9" max="9" width="3.57421875" style="0" customWidth="1"/>
  </cols>
  <sheetData>
    <row r="1" ht="28.5" customHeight="1">
      <c r="B1" s="4"/>
    </row>
    <row r="2" ht="2.25" customHeight="1" thickBot="1"/>
    <row r="3" spans="2:8" ht="18" customHeight="1" thickBot="1">
      <c r="B3" s="78" t="s">
        <v>51</v>
      </c>
      <c r="C3" s="79"/>
      <c r="D3" s="79"/>
      <c r="E3" s="79"/>
      <c r="F3" s="79"/>
      <c r="G3" s="79"/>
      <c r="H3" s="80"/>
    </row>
    <row r="4" ht="4.5" customHeight="1" thickBot="1"/>
    <row r="5" spans="2:6" ht="15" customHeight="1">
      <c r="B5" s="74" t="s">
        <v>42</v>
      </c>
      <c r="F5" s="76" t="s">
        <v>48</v>
      </c>
    </row>
    <row r="6" spans="2:6" ht="15" customHeight="1" thickBot="1">
      <c r="B6" s="75" t="s">
        <v>56</v>
      </c>
      <c r="F6" s="77" t="s">
        <v>5</v>
      </c>
    </row>
    <row r="7" spans="2:6" ht="2.25" customHeight="1" thickBot="1">
      <c r="B7" s="1"/>
      <c r="F7" s="1"/>
    </row>
    <row r="8" spans="2:8" ht="18" customHeight="1">
      <c r="B8" s="52" t="s">
        <v>13</v>
      </c>
      <c r="C8" s="36">
        <f>'Enerji Tasarrufu Hesap Mak.-IE2'!C8</f>
        <v>55</v>
      </c>
      <c r="D8" s="42" t="s">
        <v>3</v>
      </c>
      <c r="E8" s="84" t="s">
        <v>47</v>
      </c>
      <c r="F8" s="52" t="str">
        <f>B8</f>
        <v>Pmotor (motor mil cikis gucu = plaka veya katalogdaki deger)</v>
      </c>
      <c r="G8" s="48">
        <f>C8</f>
        <v>55</v>
      </c>
      <c r="H8" s="42" t="s">
        <v>3</v>
      </c>
    </row>
    <row r="9" spans="2:8" ht="18" customHeight="1">
      <c r="B9" s="53" t="s">
        <v>11</v>
      </c>
      <c r="C9" s="36">
        <f>'Enerji Tasarrufu Hesap Mak.-IE2'!C9</f>
        <v>1500</v>
      </c>
      <c r="D9" s="42" t="s">
        <v>6</v>
      </c>
      <c r="E9" s="85"/>
      <c r="F9" s="53" t="s">
        <v>12</v>
      </c>
      <c r="G9" s="48">
        <f>C9</f>
        <v>1500</v>
      </c>
      <c r="H9" s="42" t="s">
        <v>6</v>
      </c>
    </row>
    <row r="10" spans="2:8" ht="18" customHeight="1">
      <c r="B10" s="54" t="s">
        <v>10</v>
      </c>
      <c r="C10" s="37">
        <f>C8/C11</f>
        <v>58.139534883720934</v>
      </c>
      <c r="D10" s="42" t="s">
        <v>3</v>
      </c>
      <c r="E10" s="85"/>
      <c r="F10" s="54" t="str">
        <f aca="true" t="shared" si="0" ref="F10:F18">B10</f>
        <v>Psebeke</v>
      </c>
      <c r="G10" s="37">
        <f>G8/G11</f>
        <v>61.11111111111111</v>
      </c>
      <c r="H10" s="42" t="s">
        <v>3</v>
      </c>
    </row>
    <row r="11" spans="2:12" ht="18" customHeight="1">
      <c r="B11" s="54" t="s">
        <v>0</v>
      </c>
      <c r="C11" s="38">
        <f>VLOOKUP(C8,'Verim Tablosu-IE3'!B4:E33,IF(C9=1000,2,IF(C9=1500,3,4)),FALSE)</f>
        <v>0.946</v>
      </c>
      <c r="D11" s="42"/>
      <c r="E11" s="85"/>
      <c r="F11" s="54" t="str">
        <f t="shared" si="0"/>
        <v>Verim</v>
      </c>
      <c r="G11" s="73">
        <f>'Enerji Tasarrufu Hesap Mak.-IE2'!G11</f>
        <v>0.9</v>
      </c>
      <c r="H11" s="50" t="s">
        <v>39</v>
      </c>
      <c r="I11" s="66" t="s">
        <v>40</v>
      </c>
      <c r="J11" s="69" t="s">
        <v>41</v>
      </c>
      <c r="K11" s="69"/>
      <c r="L11" s="42"/>
    </row>
    <row r="12" spans="2:12" ht="18" customHeight="1">
      <c r="B12" s="54" t="s">
        <v>7</v>
      </c>
      <c r="C12" s="39">
        <f>'Enerji Tasarrufu Hesap Mak.-IE2'!C12</f>
        <v>0.4</v>
      </c>
      <c r="D12" s="42" t="s">
        <v>49</v>
      </c>
      <c r="E12" s="85"/>
      <c r="F12" s="54" t="str">
        <f t="shared" si="0"/>
        <v>Enerji tuketim maliyeti</v>
      </c>
      <c r="G12" s="40">
        <f>C12</f>
        <v>0.4</v>
      </c>
      <c r="H12" s="42" t="s">
        <v>49</v>
      </c>
      <c r="I12" s="42"/>
      <c r="J12" s="69" t="s">
        <v>60</v>
      </c>
      <c r="K12" s="71"/>
      <c r="L12" s="42"/>
    </row>
    <row r="13" spans="2:12" ht="18" customHeight="1">
      <c r="B13" s="54" t="s">
        <v>8</v>
      </c>
      <c r="C13" s="40">
        <f>C10*1</f>
        <v>58.139534883720934</v>
      </c>
      <c r="D13" s="42" t="s">
        <v>1</v>
      </c>
      <c r="E13" s="85"/>
      <c r="F13" s="54" t="str">
        <f t="shared" si="0"/>
        <v>1 Saat' te Sebekeden Cekilen Enerji</v>
      </c>
      <c r="G13" s="40">
        <f>G10*1</f>
        <v>61.11111111111111</v>
      </c>
      <c r="H13" s="42" t="s">
        <v>1</v>
      </c>
      <c r="I13" s="42"/>
      <c r="J13" s="69" t="s">
        <v>62</v>
      </c>
      <c r="K13" s="71"/>
      <c r="L13" s="42"/>
    </row>
    <row r="14" spans="2:11" ht="18" customHeight="1">
      <c r="B14" s="54" t="s">
        <v>14</v>
      </c>
      <c r="C14" s="36">
        <f>'Enerji Tasarrufu Hesap Mak.-IE2'!C14</f>
        <v>24</v>
      </c>
      <c r="D14" s="42" t="s">
        <v>2</v>
      </c>
      <c r="E14" s="85"/>
      <c r="F14" s="54" t="str">
        <f t="shared" si="0"/>
        <v>Gunluk Calisma Saat Sayisi</v>
      </c>
      <c r="G14" s="51">
        <f>C14</f>
        <v>24</v>
      </c>
      <c r="H14" s="42" t="s">
        <v>2</v>
      </c>
      <c r="J14" s="69" t="s">
        <v>61</v>
      </c>
      <c r="K14" s="72"/>
    </row>
    <row r="15" spans="2:8" ht="18" customHeight="1">
      <c r="B15" s="54" t="s">
        <v>9</v>
      </c>
      <c r="C15" s="40">
        <f>C13*C14</f>
        <v>1395.3488372093025</v>
      </c>
      <c r="D15" s="42" t="s">
        <v>1</v>
      </c>
      <c r="E15" s="85"/>
      <c r="F15" s="54" t="str">
        <f t="shared" si="0"/>
        <v>1 Gun' de Sebekeden Cekilen Enerji</v>
      </c>
      <c r="G15" s="40">
        <f>G13*G14</f>
        <v>1466.6666666666665</v>
      </c>
      <c r="H15" s="42" t="s">
        <v>1</v>
      </c>
    </row>
    <row r="16" spans="2:8" ht="18" customHeight="1">
      <c r="B16" s="54" t="s">
        <v>15</v>
      </c>
      <c r="C16" s="36">
        <f>'Enerji Tasarrufu Hesap Mak.-IE2'!C16</f>
        <v>360</v>
      </c>
      <c r="D16" s="42" t="s">
        <v>22</v>
      </c>
      <c r="E16" s="85"/>
      <c r="F16" s="54" t="str">
        <f t="shared" si="0"/>
        <v>Yillik Calisma Gun Sayisi</v>
      </c>
      <c r="G16" s="51">
        <f>C16</f>
        <v>360</v>
      </c>
      <c r="H16" s="42" t="s">
        <v>22</v>
      </c>
    </row>
    <row r="17" spans="2:8" ht="18" customHeight="1">
      <c r="B17" s="54" t="s">
        <v>16</v>
      </c>
      <c r="C17" s="41">
        <f>C16*C15</f>
        <v>502325.5813953489</v>
      </c>
      <c r="D17" s="42" t="s">
        <v>1</v>
      </c>
      <c r="E17" s="85"/>
      <c r="F17" s="54" t="str">
        <f t="shared" si="0"/>
        <v>1 YIL' da Sebekeden Cekilen Enerji</v>
      </c>
      <c r="G17" s="41">
        <f>G16*G15</f>
        <v>528000</v>
      </c>
      <c r="H17" s="42" t="s">
        <v>1</v>
      </c>
    </row>
    <row r="18" spans="2:8" ht="18" customHeight="1" thickBot="1">
      <c r="B18" s="55" t="s">
        <v>17</v>
      </c>
      <c r="C18" s="41">
        <f>C17*C12</f>
        <v>200930.23255813957</v>
      </c>
      <c r="D18" s="42" t="s">
        <v>50</v>
      </c>
      <c r="E18" s="86"/>
      <c r="F18" s="55" t="str">
        <f t="shared" si="0"/>
        <v>1 YIL' da Elektrik Idaresine Odenen Para</v>
      </c>
      <c r="G18" s="41">
        <f>G17*G12</f>
        <v>211200</v>
      </c>
      <c r="H18" s="42" t="s">
        <v>50</v>
      </c>
    </row>
    <row r="19" ht="5.25" customHeight="1" thickBot="1">
      <c r="B19" s="1"/>
    </row>
    <row r="20" spans="2:6" ht="18" customHeight="1" thickBot="1">
      <c r="B20" s="65" t="s">
        <v>21</v>
      </c>
      <c r="C20" s="43">
        <f>G18-C18</f>
        <v>10269.76744186043</v>
      </c>
      <c r="D20" s="46" t="s">
        <v>50</v>
      </c>
      <c r="F20" s="58" t="s">
        <v>18</v>
      </c>
    </row>
    <row r="21" spans="2:6" ht="13.5" customHeight="1" thickBot="1">
      <c r="B21" s="1"/>
      <c r="F21" s="58" t="s">
        <v>19</v>
      </c>
    </row>
    <row r="22" spans="2:4" ht="18" customHeight="1" thickBot="1">
      <c r="B22" s="56" t="s">
        <v>54</v>
      </c>
      <c r="C22" s="44">
        <v>5368</v>
      </c>
      <c r="D22" s="47" t="s">
        <v>50</v>
      </c>
    </row>
    <row r="23" spans="2:4" ht="18" customHeight="1" thickBot="1">
      <c r="B23" s="57" t="s">
        <v>20</v>
      </c>
      <c r="C23" s="45">
        <f>ROUND(C22/C20*12,2)</f>
        <v>6.27</v>
      </c>
      <c r="D23" s="47" t="s">
        <v>4</v>
      </c>
    </row>
    <row r="24" spans="2:4" ht="5.25" customHeight="1" thickBot="1">
      <c r="B24" s="2"/>
      <c r="C24" s="3"/>
      <c r="D24" s="2"/>
    </row>
    <row r="25" spans="2:8" ht="24" customHeight="1" thickBot="1">
      <c r="B25" s="81" t="str">
        <f>C23&amp;" ay icerisinde verilen fiyat farki amorti edilmekte ve sonrasinda surekli KÂR' a gecilmektedir !!!"</f>
        <v>6,27 ay icerisinde verilen fiyat farki amorti edilmekte ve sonrasinda surekli KÂR' a gecilmektedir !!!</v>
      </c>
      <c r="C25" s="82"/>
      <c r="D25" s="82"/>
      <c r="E25" s="82"/>
      <c r="F25" s="82"/>
      <c r="G25" s="82"/>
      <c r="H25" s="83"/>
    </row>
    <row r="26" spans="3:4" ht="3.75" customHeight="1" thickBot="1">
      <c r="C26" s="33"/>
      <c r="D26" s="33"/>
    </row>
    <row r="27" spans="2:5" ht="13.5" customHeight="1">
      <c r="B27" s="59" t="s">
        <v>57</v>
      </c>
      <c r="C27" s="34" t="s">
        <v>46</v>
      </c>
      <c r="D27" s="35"/>
      <c r="E27" s="60"/>
    </row>
    <row r="28" spans="2:5" ht="13.5" customHeight="1">
      <c r="B28" s="67" t="s">
        <v>44</v>
      </c>
      <c r="C28" s="61" t="s">
        <v>59</v>
      </c>
      <c r="D28" s="61"/>
      <c r="E28" s="62"/>
    </row>
    <row r="29" spans="2:5" ht="15" customHeight="1" thickBot="1">
      <c r="B29" s="68" t="s">
        <v>45</v>
      </c>
      <c r="C29" s="63" t="s">
        <v>58</v>
      </c>
      <c r="D29" s="63"/>
      <c r="E29" s="64"/>
    </row>
  </sheetData>
  <sheetProtection password="C7B4" sheet="1"/>
  <mergeCells count="3">
    <mergeCell ref="B3:H3"/>
    <mergeCell ref="B25:H25"/>
    <mergeCell ref="E8:E18"/>
  </mergeCells>
  <hyperlinks>
    <hyperlink ref="C27" r:id="rId1" display="www.elkmotor.com.tr"/>
  </hyperlinks>
  <printOptions/>
  <pageMargins left="0.75" right="0.75" top="1" bottom="1" header="0.5" footer="0.5"/>
  <pageSetup horizontalDpi="1200" verticalDpi="1200" orientation="landscape" paperSize="9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33"/>
  <sheetViews>
    <sheetView showZeros="0"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0.85546875" style="0" customWidth="1"/>
    <col min="2" max="2" width="26.7109375" style="0" customWidth="1"/>
    <col min="3" max="5" width="20.7109375" style="0" customWidth="1"/>
    <col min="15" max="15" width="6.57421875" style="0" customWidth="1"/>
  </cols>
  <sheetData>
    <row r="1" spans="2:5" ht="15.75" customHeight="1" thickBot="1">
      <c r="B1" s="87" t="s">
        <v>53</v>
      </c>
      <c r="C1" s="88"/>
      <c r="D1" s="88"/>
      <c r="E1" s="89"/>
    </row>
    <row r="2" spans="1:5" ht="15" customHeight="1" thickBot="1">
      <c r="A2" s="5"/>
      <c r="B2" s="6" t="s">
        <v>23</v>
      </c>
      <c r="C2" s="6">
        <v>1000</v>
      </c>
      <c r="D2" s="7">
        <v>1500</v>
      </c>
      <c r="E2" s="6">
        <v>3000</v>
      </c>
    </row>
    <row r="3" spans="1:20" ht="15" customHeight="1" thickBot="1">
      <c r="A3" s="5"/>
      <c r="B3" s="8" t="s">
        <v>24</v>
      </c>
      <c r="C3" s="6" t="s">
        <v>25</v>
      </c>
      <c r="D3" s="7" t="s">
        <v>25</v>
      </c>
      <c r="E3" s="6" t="s">
        <v>25</v>
      </c>
      <c r="P3" s="25" t="s">
        <v>38</v>
      </c>
      <c r="Q3" s="26"/>
      <c r="R3" s="26"/>
      <c r="S3" s="26"/>
      <c r="T3" s="26"/>
    </row>
    <row r="4" spans="1:20" ht="15" customHeight="1">
      <c r="A4" s="5"/>
      <c r="B4" s="15">
        <v>0.18</v>
      </c>
      <c r="C4" s="9">
        <v>0.68</v>
      </c>
      <c r="D4" s="10"/>
      <c r="E4" s="9"/>
      <c r="P4" s="27" t="s">
        <v>26</v>
      </c>
      <c r="Q4" s="26"/>
      <c r="R4" s="26"/>
      <c r="S4" s="26"/>
      <c r="T4" s="26"/>
    </row>
    <row r="5" spans="1:20" ht="15" customHeight="1">
      <c r="A5" s="5"/>
      <c r="B5" s="16">
        <v>0.25</v>
      </c>
      <c r="C5" s="11">
        <v>0.7</v>
      </c>
      <c r="D5" s="12">
        <v>0.76</v>
      </c>
      <c r="E5" s="11"/>
      <c r="P5" s="27" t="s">
        <v>28</v>
      </c>
      <c r="Q5" s="26"/>
      <c r="R5" s="26"/>
      <c r="S5" s="26"/>
      <c r="T5" s="26"/>
    </row>
    <row r="6" spans="1:20" ht="15" customHeight="1" thickBot="1">
      <c r="A6" s="5"/>
      <c r="B6" s="16">
        <v>0.37</v>
      </c>
      <c r="C6" s="11">
        <v>0.74</v>
      </c>
      <c r="D6" s="12">
        <v>0.785</v>
      </c>
      <c r="E6" s="11">
        <v>0.766</v>
      </c>
      <c r="P6" s="28" t="s">
        <v>29</v>
      </c>
      <c r="Q6" s="24"/>
      <c r="R6" s="24"/>
      <c r="S6" s="24"/>
      <c r="T6" s="26"/>
    </row>
    <row r="7" spans="1:20" ht="15" customHeight="1">
      <c r="A7" s="5"/>
      <c r="B7" s="16">
        <v>0.55</v>
      </c>
      <c r="C7" s="11">
        <v>0.772</v>
      </c>
      <c r="D7" s="12">
        <v>0.808</v>
      </c>
      <c r="E7" s="11">
        <v>0.794</v>
      </c>
      <c r="P7" s="27"/>
      <c r="Q7" s="26"/>
      <c r="R7" s="26"/>
      <c r="S7" s="26"/>
      <c r="T7" s="26"/>
    </row>
    <row r="8" spans="1:20" ht="15" customHeight="1">
      <c r="A8" s="5"/>
      <c r="B8" s="18">
        <v>0.75</v>
      </c>
      <c r="C8" s="19">
        <v>0.789</v>
      </c>
      <c r="D8" s="20">
        <v>0.825</v>
      </c>
      <c r="E8" s="19">
        <v>0.807</v>
      </c>
      <c r="P8" s="29" t="s">
        <v>30</v>
      </c>
      <c r="Q8" s="26"/>
      <c r="R8" s="26"/>
      <c r="S8" s="26"/>
      <c r="T8" s="26"/>
    </row>
    <row r="9" spans="1:20" ht="15" customHeight="1">
      <c r="A9" s="5"/>
      <c r="B9" s="18">
        <v>1.1</v>
      </c>
      <c r="C9" s="19">
        <v>0.81</v>
      </c>
      <c r="D9" s="19">
        <v>0.845</v>
      </c>
      <c r="E9" s="19">
        <v>0.827</v>
      </c>
      <c r="P9" s="27" t="s">
        <v>34</v>
      </c>
      <c r="Q9" s="26"/>
      <c r="R9" s="26"/>
      <c r="S9" s="26"/>
      <c r="T9" s="26"/>
    </row>
    <row r="10" spans="1:20" ht="15" customHeight="1">
      <c r="A10" s="5"/>
      <c r="B10" s="18">
        <v>1.5</v>
      </c>
      <c r="C10" s="19">
        <v>0.825</v>
      </c>
      <c r="D10" s="19">
        <v>0.853</v>
      </c>
      <c r="E10" s="19">
        <v>0.848</v>
      </c>
      <c r="P10" s="27" t="s">
        <v>27</v>
      </c>
      <c r="Q10" s="26"/>
      <c r="R10" s="26"/>
      <c r="S10" s="26"/>
      <c r="T10" s="26"/>
    </row>
    <row r="11" spans="1:20" ht="15" customHeight="1">
      <c r="A11" s="5"/>
      <c r="B11" s="18">
        <v>2.2</v>
      </c>
      <c r="C11" s="19">
        <v>0.843</v>
      </c>
      <c r="D11" s="19">
        <v>0.867</v>
      </c>
      <c r="E11" s="19">
        <v>0.859</v>
      </c>
      <c r="P11" s="27"/>
      <c r="Q11" s="26"/>
      <c r="R11" s="26"/>
      <c r="S11" s="26"/>
      <c r="T11" s="26"/>
    </row>
    <row r="12" spans="1:20" ht="15" customHeight="1">
      <c r="A12" s="5"/>
      <c r="B12" s="18">
        <v>3</v>
      </c>
      <c r="C12" s="19">
        <v>0.856</v>
      </c>
      <c r="D12" s="19">
        <v>0.877</v>
      </c>
      <c r="E12" s="19">
        <v>0.871</v>
      </c>
      <c r="P12" s="30" t="s">
        <v>31</v>
      </c>
      <c r="Q12" s="26"/>
      <c r="R12" s="26"/>
      <c r="S12" s="26"/>
      <c r="T12" s="26"/>
    </row>
    <row r="13" spans="1:20" ht="15" customHeight="1">
      <c r="A13" s="5"/>
      <c r="B13" s="18">
        <v>4</v>
      </c>
      <c r="C13" s="19">
        <v>0.868</v>
      </c>
      <c r="D13" s="19">
        <v>0.886</v>
      </c>
      <c r="E13" s="19">
        <v>0.881</v>
      </c>
      <c r="P13" s="27" t="s">
        <v>35</v>
      </c>
      <c r="Q13" s="26"/>
      <c r="R13" s="26"/>
      <c r="S13" s="26"/>
      <c r="T13" s="26"/>
    </row>
    <row r="14" spans="1:20" ht="15" customHeight="1">
      <c r="A14" s="5"/>
      <c r="B14" s="18">
        <v>5.5</v>
      </c>
      <c r="C14" s="19">
        <v>0.88</v>
      </c>
      <c r="D14" s="19">
        <v>0.896</v>
      </c>
      <c r="E14" s="19">
        <v>0.892</v>
      </c>
      <c r="P14" s="27" t="s">
        <v>33</v>
      </c>
      <c r="Q14" s="26"/>
      <c r="R14" s="26"/>
      <c r="S14" s="26"/>
      <c r="T14" s="26"/>
    </row>
    <row r="15" spans="1:20" ht="15" customHeight="1">
      <c r="A15" s="5"/>
      <c r="B15" s="18">
        <v>7.5</v>
      </c>
      <c r="C15" s="19">
        <v>0.891</v>
      </c>
      <c r="D15" s="19">
        <v>0.904</v>
      </c>
      <c r="E15" s="19">
        <v>0.901</v>
      </c>
      <c r="P15" s="27" t="s">
        <v>36</v>
      </c>
      <c r="Q15" s="26"/>
      <c r="R15" s="26"/>
      <c r="S15" s="26"/>
      <c r="T15" s="26"/>
    </row>
    <row r="16" spans="1:20" ht="15" customHeight="1">
      <c r="A16" s="5"/>
      <c r="B16" s="18">
        <v>11</v>
      </c>
      <c r="C16" s="19">
        <v>0.903</v>
      </c>
      <c r="D16" s="19">
        <v>0.914</v>
      </c>
      <c r="E16" s="19">
        <v>0.912</v>
      </c>
      <c r="P16" s="27"/>
      <c r="Q16" s="26"/>
      <c r="R16" s="26"/>
      <c r="S16" s="26"/>
      <c r="T16" s="26"/>
    </row>
    <row r="17" spans="1:20" ht="15" customHeight="1">
      <c r="A17" s="5"/>
      <c r="B17" s="18">
        <v>15</v>
      </c>
      <c r="C17" s="19">
        <v>0.912</v>
      </c>
      <c r="D17" s="19">
        <v>0.921</v>
      </c>
      <c r="E17" s="19">
        <v>0.919</v>
      </c>
      <c r="P17" s="30" t="s">
        <v>37</v>
      </c>
      <c r="Q17" s="26"/>
      <c r="R17" s="26"/>
      <c r="S17" s="26"/>
      <c r="T17" s="26"/>
    </row>
    <row r="18" spans="1:20" ht="15" customHeight="1">
      <c r="A18" s="5"/>
      <c r="B18" s="18">
        <v>18.5</v>
      </c>
      <c r="C18" s="19">
        <v>0.917</v>
      </c>
      <c r="D18" s="19">
        <v>0.926</v>
      </c>
      <c r="E18" s="19">
        <v>0.924</v>
      </c>
      <c r="P18" s="27" t="s">
        <v>32</v>
      </c>
      <c r="Q18" s="26"/>
      <c r="R18" s="26"/>
      <c r="S18" s="26"/>
      <c r="T18" s="26"/>
    </row>
    <row r="19" spans="1:20" ht="15" customHeight="1">
      <c r="A19" s="5"/>
      <c r="B19" s="18">
        <v>22</v>
      </c>
      <c r="C19" s="19">
        <v>0.922</v>
      </c>
      <c r="D19" s="19">
        <v>0.93</v>
      </c>
      <c r="E19" s="19">
        <v>0.927</v>
      </c>
      <c r="P19" s="31" t="s">
        <v>33</v>
      </c>
      <c r="Q19" s="32"/>
      <c r="R19" s="32"/>
      <c r="S19" s="32"/>
      <c r="T19" s="32"/>
    </row>
    <row r="20" spans="1:5" ht="15" customHeight="1">
      <c r="A20" s="5"/>
      <c r="B20" s="18">
        <v>30</v>
      </c>
      <c r="C20" s="19">
        <v>0.929</v>
      </c>
      <c r="D20" s="19">
        <v>0.936</v>
      </c>
      <c r="E20" s="19">
        <v>0.936</v>
      </c>
    </row>
    <row r="21" spans="1:5" ht="15" customHeight="1">
      <c r="A21" s="5"/>
      <c r="B21" s="18">
        <v>37</v>
      </c>
      <c r="C21" s="19">
        <v>0.934</v>
      </c>
      <c r="D21" s="19">
        <v>0.939</v>
      </c>
      <c r="E21" s="19">
        <v>0.937</v>
      </c>
    </row>
    <row r="22" spans="1:5" ht="15" customHeight="1">
      <c r="A22" s="5"/>
      <c r="B22" s="18">
        <v>45</v>
      </c>
      <c r="C22" s="19"/>
      <c r="D22" s="19">
        <v>0.942</v>
      </c>
      <c r="E22" s="19">
        <v>0.943</v>
      </c>
    </row>
    <row r="23" spans="1:5" ht="15" customHeight="1">
      <c r="A23" s="5"/>
      <c r="B23" s="18">
        <v>55</v>
      </c>
      <c r="C23" s="19"/>
      <c r="D23" s="19">
        <v>0.946</v>
      </c>
      <c r="E23" s="19">
        <v>0.944</v>
      </c>
    </row>
    <row r="24" spans="1:5" ht="15" customHeight="1">
      <c r="A24" s="5"/>
      <c r="B24" s="18">
        <v>75</v>
      </c>
      <c r="C24" s="19"/>
      <c r="D24" s="19"/>
      <c r="E24" s="19"/>
    </row>
    <row r="25" spans="1:5" ht="15" customHeight="1">
      <c r="A25" s="5"/>
      <c r="B25" s="18">
        <v>90</v>
      </c>
      <c r="C25" s="19"/>
      <c r="D25" s="19"/>
      <c r="E25" s="19"/>
    </row>
    <row r="26" spans="1:5" ht="15" customHeight="1">
      <c r="A26" s="5"/>
      <c r="B26" s="18">
        <v>110</v>
      </c>
      <c r="C26" s="19"/>
      <c r="D26" s="20"/>
      <c r="E26" s="19"/>
    </row>
    <row r="27" spans="1:5" ht="15" customHeight="1">
      <c r="A27" s="5"/>
      <c r="B27" s="18">
        <v>132</v>
      </c>
      <c r="C27" s="19"/>
      <c r="D27" s="20"/>
      <c r="E27" s="19"/>
    </row>
    <row r="28" spans="1:5" ht="15" customHeight="1">
      <c r="A28" s="5"/>
      <c r="B28" s="18">
        <v>160</v>
      </c>
      <c r="C28" s="19"/>
      <c r="D28" s="20"/>
      <c r="E28" s="19"/>
    </row>
    <row r="29" spans="1:5" ht="15" customHeight="1">
      <c r="A29" s="5"/>
      <c r="B29" s="21">
        <v>200</v>
      </c>
      <c r="C29" s="19"/>
      <c r="D29" s="22"/>
      <c r="E29" s="23"/>
    </row>
    <row r="30" spans="1:5" ht="15" customHeight="1">
      <c r="A30" s="5"/>
      <c r="B30" s="18">
        <v>250</v>
      </c>
      <c r="C30" s="19"/>
      <c r="D30" s="20"/>
      <c r="E30" s="19"/>
    </row>
    <row r="31" spans="1:5" ht="15" customHeight="1">
      <c r="A31" s="5"/>
      <c r="B31" s="18">
        <v>315</v>
      </c>
      <c r="C31" s="19"/>
      <c r="D31" s="20"/>
      <c r="E31" s="19"/>
    </row>
    <row r="32" spans="1:5" ht="15" customHeight="1">
      <c r="A32" s="5"/>
      <c r="B32" s="18">
        <v>355</v>
      </c>
      <c r="C32" s="19"/>
      <c r="D32" s="20"/>
      <c r="E32" s="19"/>
    </row>
    <row r="33" spans="2:5" ht="15" thickBot="1">
      <c r="B33" s="17">
        <v>400</v>
      </c>
      <c r="C33" s="13"/>
      <c r="D33" s="14"/>
      <c r="E33" s="13"/>
    </row>
  </sheetData>
  <sheetProtection password="C7B4" sheet="1"/>
  <mergeCells count="1">
    <mergeCell ref="B1:E1"/>
  </mergeCells>
  <printOptions/>
  <pageMargins left="0.7480314960629921" right="0.7480314960629921" top="0.7874015748031497" bottom="0.7874015748031497" header="0.5118110236220472" footer="0.5118110236220472"/>
  <pageSetup horizontalDpi="1200" verticalDpi="12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</dc:creator>
  <cp:keywords/>
  <dc:description/>
  <cp:lastModifiedBy>AlkanDemircioglu</cp:lastModifiedBy>
  <cp:lastPrinted>2013-01-08T13:01:50Z</cp:lastPrinted>
  <dcterms:created xsi:type="dcterms:W3CDTF">2003-06-10T16:22:47Z</dcterms:created>
  <dcterms:modified xsi:type="dcterms:W3CDTF">2018-06-26T11:22:40Z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